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z73cama\Desktop\Diss_Sm_lokal\05_StudieUSP\Daten\Questionario1_ao241029\Resultados\"/>
    </mc:Choice>
  </mc:AlternateContent>
  <xr:revisionPtr revIDLastSave="0" documentId="13_ncr:1_{090BE7D5-1AC5-4645-89D0-63D0E0C70F39}" xr6:coauthVersionLast="47" xr6:coauthVersionMax="47" xr10:uidLastSave="{00000000-0000-0000-0000-000000000000}"/>
  <bookViews>
    <workbookView xWindow="-110" yWindow="-110" windowWidth="19420" windowHeight="10420" activeTab="1" xr2:uid="{B864E8F6-34A3-4E6D-B34C-A672FF71EC56}"/>
  </bookViews>
  <sheets>
    <sheet name="ÜbersichtAnforderungenQ1" sheetId="1" r:id="rId1"/>
    <sheet name="Verkürzte DarstellungQ1" sheetId="3" r:id="rId2"/>
    <sheet name="MehrwertDetail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E7" i="1"/>
  <c r="G8" i="1" s="1"/>
  <c r="E5" i="1"/>
  <c r="D4" i="2"/>
  <c r="C4" i="2" s="1"/>
  <c r="F5" i="2"/>
  <c r="F6" i="2"/>
  <c r="F7" i="2"/>
  <c r="D5" i="2"/>
  <c r="C5" i="2" s="1"/>
  <c r="D7" i="2"/>
  <c r="C7" i="2" s="1"/>
  <c r="D8" i="2"/>
  <c r="C8" i="2" s="1"/>
  <c r="D3" i="2"/>
  <c r="C3" i="2" s="1"/>
  <c r="AF7" i="1"/>
  <c r="AF4" i="1"/>
  <c r="AF3" i="1"/>
  <c r="AA7" i="1"/>
  <c r="AB7" i="1"/>
  <c r="AC7" i="1"/>
  <c r="AD7" i="1"/>
  <c r="AE7" i="1"/>
  <c r="AE3" i="1"/>
  <c r="AE4" i="1"/>
  <c r="AD4" i="1"/>
  <c r="AC4" i="1"/>
  <c r="AD3" i="1"/>
  <c r="AC3" i="1"/>
  <c r="AB4" i="1"/>
  <c r="AA4" i="1"/>
  <c r="AB3" i="1"/>
  <c r="AA3" i="1"/>
  <c r="S8" i="1" l="1"/>
  <c r="R8" i="1"/>
  <c r="Q8" i="1"/>
  <c r="O8" i="1"/>
  <c r="N8" i="1"/>
  <c r="Y8" i="1"/>
  <c r="M8" i="1"/>
  <c r="P8" i="1"/>
  <c r="Z8" i="1"/>
  <c r="X8" i="1"/>
  <c r="L8" i="1"/>
  <c r="U8" i="1"/>
  <c r="I8" i="1"/>
  <c r="W8" i="1"/>
  <c r="K8" i="1"/>
  <c r="V8" i="1"/>
  <c r="J8" i="1"/>
  <c r="T8" i="1"/>
  <c r="H8" i="1"/>
  <c r="G6" i="1"/>
  <c r="S6" i="1"/>
  <c r="R6" i="1"/>
  <c r="Q6" i="1"/>
  <c r="O6" i="1"/>
  <c r="N6" i="1"/>
  <c r="Y6" i="1"/>
  <c r="M6" i="1"/>
  <c r="P6" i="1"/>
  <c r="X6" i="1"/>
  <c r="L6" i="1"/>
  <c r="Z6" i="1"/>
  <c r="W6" i="1"/>
  <c r="K6" i="1"/>
  <c r="V6" i="1"/>
  <c r="J6" i="1"/>
  <c r="U6" i="1"/>
  <c r="I6" i="1"/>
  <c r="T6" i="1"/>
  <c r="H6" i="1"/>
  <c r="AF5" i="1"/>
  <c r="AB5" i="1"/>
  <c r="AA5" i="1"/>
  <c r="AD5" i="1"/>
  <c r="AE5" i="1"/>
  <c r="AC5" i="1"/>
  <c r="AF8" i="1" l="1"/>
  <c r="AE8" i="1"/>
  <c r="AC8" i="1"/>
  <c r="AD8" i="1"/>
  <c r="AA8" i="1"/>
  <c r="AB8" i="1"/>
  <c r="AF6" i="1"/>
  <c r="AE6" i="1"/>
  <c r="AD6" i="1"/>
  <c r="AC6" i="1"/>
  <c r="AB6" i="1"/>
  <c r="AA6" i="1"/>
</calcChain>
</file>

<file path=xl/sharedStrings.xml><?xml version="1.0" encoding="utf-8"?>
<sst xmlns="http://schemas.openxmlformats.org/spreadsheetml/2006/main" count="72" uniqueCount="58">
  <si>
    <t>Auswertung Fragebögen qWRM, nicht komparativ</t>
  </si>
  <si>
    <t>Korrespondierende Anforderung</t>
  </si>
  <si>
    <t>Nr</t>
  </si>
  <si>
    <t>Frage</t>
  </si>
  <si>
    <t>5.1</t>
  </si>
  <si>
    <t>Verständlich</t>
  </si>
  <si>
    <t>5.2</t>
  </si>
  <si>
    <t>Lehrbar</t>
  </si>
  <si>
    <t>Na sua opinião, é fácil entender a metodologia para derivar o qWSM?
- Wie einfach verständlich ist aus ihrer Sicht die Methode und das Modell  qWRM?</t>
  </si>
  <si>
    <t>Arithmetisches Mittel</t>
  </si>
  <si>
    <t>Standard-abweichung</t>
  </si>
  <si>
    <t>Median</t>
  </si>
  <si>
    <t>Modus</t>
  </si>
  <si>
    <t>Por favor, avalie seus conhecimentos prévios no campo do desenvolvimento de produtos
-Bitte bewerten sie ihre Kenntnisse bezüglich des qWRM subjektiv (Anm: Nach Training)</t>
  </si>
  <si>
    <t>Intuiv</t>
  </si>
  <si>
    <t>1.2</t>
  </si>
  <si>
    <t>Na sua opinião, trabalhar com o qWSM é intuitivo?
- Ist das qWRM aus ihrer Sicht intuitiv anzuwenden?</t>
  </si>
  <si>
    <t xml:space="preserve">Werte </t>
  </si>
  <si>
    <t>Wertebereich Frage</t>
  </si>
  <si>
    <t>1-10</t>
  </si>
  <si>
    <t>1-4</t>
  </si>
  <si>
    <t>Annahmeschwelle</t>
  </si>
  <si>
    <t>&gt; 5</t>
  </si>
  <si>
    <t>&gt;5</t>
  </si>
  <si>
    <t>1.8</t>
  </si>
  <si>
    <t>Subjektiver Mehrwert</t>
  </si>
  <si>
    <t>Schiefe</t>
  </si>
  <si>
    <t>0,1</t>
  </si>
  <si>
    <t>Você acha que o modelo qWSM adjudou você a entender o seu sistema melhor?
Hat ihnen das qWRM geholfen ihr System besser zu verstehen?</t>
  </si>
  <si>
    <t>Gesamtzahl Fragebögen</t>
  </si>
  <si>
    <t>Intuitivität</t>
  </si>
  <si>
    <t>2</t>
  </si>
  <si>
    <t>3</t>
  </si>
  <si>
    <t>Reduktion der Modellkomplexität</t>
  </si>
  <si>
    <t>7</t>
  </si>
  <si>
    <t>Die Modelle dienen als
Kommunikationsbasis innerhalb eines
Entwicklungsteam</t>
  </si>
  <si>
    <t>Anzahl Auswahl</t>
  </si>
  <si>
    <t>Korrespondierende Antwort</t>
  </si>
  <si>
    <t>Redução de complexidade de modelo</t>
  </si>
  <si>
    <t>Visualisação das dependências entre os subsistemas</t>
  </si>
  <si>
    <t>O qWSM foi uma base de comunicação para a sua equipe</t>
  </si>
  <si>
    <t>Metodologia intuitiva de descrever sistemas</t>
  </si>
  <si>
    <t>Beschreibung der Abhängigkeiten innerhalb eines Modells</t>
  </si>
  <si>
    <t>Nennungen Empfundener Mehrwert in den Fragebögen 1-3</t>
  </si>
  <si>
    <t>Exzess</t>
  </si>
  <si>
    <t xml:space="preserve">
Representação das dependências entre os subsistemas
</t>
  </si>
  <si>
    <t>Abordagem foi útil para descobrir/quantificar dependências entre o sistema e o ambiente</t>
  </si>
  <si>
    <t>Skalierungsfaktor</t>
  </si>
  <si>
    <t>skaliert</t>
  </si>
  <si>
    <t>Arithmetischer  Mittelwert</t>
  </si>
  <si>
    <t>5.1 Verständlich</t>
  </si>
  <si>
    <t xml:space="preserve"> Wie einfach verständlich ist aus ihrer Sicht die Methode und das Modell  qWRM?</t>
  </si>
  <si>
    <t>5.2 Lehrbar</t>
  </si>
  <si>
    <t>Bitte bewerten sie ihre Kenntnisse bezüglich des qWRM subjektiv (Anm: Nach Training)</t>
  </si>
  <si>
    <t>1.2 Intuitiv</t>
  </si>
  <si>
    <t>Ist das qWRM aus ihrer Sicht intuitiv anzuwenden?</t>
  </si>
  <si>
    <t>1.8 Subjektiver Mehrwert</t>
  </si>
  <si>
    <t>Hat ihnen das qWRM geholfen ihr System besser zu verstehen?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</si>
</sst>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4"/>
      <color rgb="FF000000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left" wrapText="1" readingOrder="1"/>
    </xf>
    <xf numFmtId="0" fontId="0" fillId="2" borderId="2" xfId="0" applyFill="1" applyBorder="1" applyAlignment="1">
      <alignment horizontal="left" wrapText="1" readingOrder="1"/>
    </xf>
    <xf numFmtId="0" fontId="1" fillId="2" borderId="3" xfId="0" applyFont="1" applyFill="1" applyBorder="1" applyAlignment="1">
      <alignment horizontal="left" wrapText="1" readingOrder="1"/>
    </xf>
    <xf numFmtId="0" fontId="1" fillId="2" borderId="2" xfId="0" applyFont="1" applyFill="1" applyBorder="1" applyAlignment="1">
      <alignment horizontal="left" wrapText="1" readingOrder="1"/>
    </xf>
    <xf numFmtId="0" fontId="1" fillId="2" borderId="3" xfId="0" applyFont="1" applyFill="1" applyBorder="1" applyAlignment="1">
      <alignment horizontal="left" wrapText="1" readingOrder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9EFA3-2E62-496F-9842-BC27BC200A8A}">
  <dimension ref="A1:AF8"/>
  <sheetViews>
    <sheetView topLeftCell="A4" zoomScale="85" zoomScaleNormal="85" workbookViewId="0">
      <selection sqref="A1:AF8"/>
    </sheetView>
  </sheetViews>
  <sheetFormatPr baseColWidth="10" defaultRowHeight="14.5" x14ac:dyDescent="0.35"/>
  <cols>
    <col min="1" max="1" width="5.08984375" style="3" customWidth="1"/>
    <col min="2" max="2" width="18.08984375" customWidth="1"/>
    <col min="3" max="3" width="16.6328125" hidden="1" customWidth="1"/>
    <col min="4" max="5" width="16.6328125" style="3" hidden="1" customWidth="1"/>
    <col min="6" max="6" width="24.453125" customWidth="1"/>
    <col min="7" max="26" width="3.26953125" hidden="1" customWidth="1"/>
    <col min="27" max="27" width="13.54296875" customWidth="1"/>
  </cols>
  <sheetData>
    <row r="1" spans="1:32" x14ac:dyDescent="0.35">
      <c r="A1" s="1" t="s">
        <v>0</v>
      </c>
      <c r="B1" s="1"/>
      <c r="C1" s="1"/>
      <c r="D1" s="1"/>
      <c r="E1" s="1"/>
      <c r="F1" s="1"/>
      <c r="G1" s="1"/>
    </row>
    <row r="2" spans="1:32" ht="29" x14ac:dyDescent="0.35">
      <c r="A2" s="3" t="s">
        <v>2</v>
      </c>
      <c r="B2" s="2" t="s">
        <v>1</v>
      </c>
      <c r="C2" s="2" t="s">
        <v>21</v>
      </c>
      <c r="D2" s="4" t="s">
        <v>18</v>
      </c>
      <c r="E2" s="4" t="s">
        <v>47</v>
      </c>
      <c r="F2" t="s">
        <v>3</v>
      </c>
      <c r="G2" s="1" t="s">
        <v>17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 t="s">
        <v>9</v>
      </c>
      <c r="AB2" s="2" t="s">
        <v>10</v>
      </c>
      <c r="AC2" s="2" t="s">
        <v>11</v>
      </c>
      <c r="AD2" s="2" t="s">
        <v>12</v>
      </c>
      <c r="AE2" s="2" t="s">
        <v>26</v>
      </c>
      <c r="AF2" s="2" t="s">
        <v>44</v>
      </c>
    </row>
    <row r="3" spans="1:32" ht="87" x14ac:dyDescent="0.35">
      <c r="A3" s="3" t="s">
        <v>4</v>
      </c>
      <c r="B3" t="s">
        <v>5</v>
      </c>
      <c r="C3" t="s">
        <v>22</v>
      </c>
      <c r="D3" s="3" t="s">
        <v>19</v>
      </c>
      <c r="F3" s="2" t="s">
        <v>8</v>
      </c>
      <c r="G3">
        <v>5</v>
      </c>
      <c r="H3">
        <v>3</v>
      </c>
      <c r="I3">
        <v>2</v>
      </c>
      <c r="J3">
        <v>5</v>
      </c>
      <c r="K3">
        <v>6</v>
      </c>
      <c r="L3">
        <v>3</v>
      </c>
      <c r="M3">
        <v>1</v>
      </c>
      <c r="N3">
        <v>8</v>
      </c>
      <c r="O3">
        <v>8</v>
      </c>
      <c r="P3">
        <v>7</v>
      </c>
      <c r="Q3">
        <v>7</v>
      </c>
      <c r="R3">
        <v>6</v>
      </c>
      <c r="S3">
        <v>4</v>
      </c>
      <c r="T3">
        <v>3</v>
      </c>
      <c r="U3">
        <v>4</v>
      </c>
      <c r="V3">
        <v>4</v>
      </c>
      <c r="W3">
        <v>7</v>
      </c>
      <c r="X3">
        <v>5</v>
      </c>
      <c r="Y3">
        <v>6</v>
      </c>
      <c r="Z3">
        <v>10</v>
      </c>
      <c r="AA3">
        <f>AVERAGE(G3:Z3)</f>
        <v>5.2</v>
      </c>
      <c r="AB3">
        <f>_xlfn.STDEV.S(G3:Z3)</f>
        <v>2.2618111047751563</v>
      </c>
      <c r="AC3">
        <f>MEDIAN(G3:Z3)</f>
        <v>5</v>
      </c>
      <c r="AD3">
        <f>_xlfn.MODE.SNGL(G3:Z3)</f>
        <v>5</v>
      </c>
      <c r="AE3">
        <f t="shared" ref="AE3:AE4" si="0">SKEW(G3:Z3)</f>
        <v>0.14919396184692749</v>
      </c>
      <c r="AF3">
        <f>KURT(G3:Z3)</f>
        <v>-0.28481082012645365</v>
      </c>
    </row>
    <row r="4" spans="1:32" ht="116" x14ac:dyDescent="0.35">
      <c r="A4" s="3" t="s">
        <v>6</v>
      </c>
      <c r="B4" t="s">
        <v>7</v>
      </c>
      <c r="C4" t="s">
        <v>23</v>
      </c>
      <c r="D4" s="3" t="s">
        <v>19</v>
      </c>
      <c r="F4" s="2" t="s">
        <v>13</v>
      </c>
      <c r="G4">
        <v>5</v>
      </c>
      <c r="H4">
        <v>5</v>
      </c>
      <c r="I4">
        <v>2</v>
      </c>
      <c r="J4">
        <v>5</v>
      </c>
      <c r="K4">
        <v>5</v>
      </c>
      <c r="L4">
        <v>4</v>
      </c>
      <c r="M4">
        <v>4</v>
      </c>
      <c r="N4">
        <v>8</v>
      </c>
      <c r="O4">
        <v>7</v>
      </c>
      <c r="P4">
        <v>3</v>
      </c>
      <c r="Q4">
        <v>6</v>
      </c>
      <c r="R4">
        <v>4</v>
      </c>
      <c r="S4">
        <v>5</v>
      </c>
      <c r="T4">
        <v>5</v>
      </c>
      <c r="U4">
        <v>4</v>
      </c>
      <c r="V4">
        <v>5</v>
      </c>
      <c r="W4">
        <v>6</v>
      </c>
      <c r="X4">
        <v>6</v>
      </c>
      <c r="Y4">
        <v>1</v>
      </c>
      <c r="Z4">
        <v>0</v>
      </c>
      <c r="AA4">
        <f>AVERAGE(G4:Z4)</f>
        <v>4.5</v>
      </c>
      <c r="AB4">
        <f>_xlfn.STDEV.S(G4:Z4)</f>
        <v>1.9056702094980709</v>
      </c>
      <c r="AC4">
        <f>MEDIAN(G4:Z4)</f>
        <v>5</v>
      </c>
      <c r="AD4">
        <f>_xlfn.MODE.SNGL(G4:Z4)</f>
        <v>5</v>
      </c>
      <c r="AE4">
        <f t="shared" si="0"/>
        <v>-0.70980644924243763</v>
      </c>
      <c r="AF4">
        <f t="shared" ref="AF4:AF6" si="1">KURT(G4:Z4)</f>
        <v>0.89346034570097643</v>
      </c>
    </row>
    <row r="5" spans="1:32" ht="58" x14ac:dyDescent="0.35">
      <c r="A5" s="5" t="s">
        <v>15</v>
      </c>
      <c r="B5" s="1" t="s">
        <v>14</v>
      </c>
      <c r="C5" s="1">
        <v>5</v>
      </c>
      <c r="D5" s="5" t="s">
        <v>20</v>
      </c>
      <c r="E5" s="7">
        <f>10/4</f>
        <v>2.5</v>
      </c>
      <c r="F5" s="2" t="s">
        <v>16</v>
      </c>
      <c r="G5">
        <f>2</f>
        <v>2</v>
      </c>
      <c r="H5">
        <v>3</v>
      </c>
      <c r="I5">
        <v>4</v>
      </c>
      <c r="J5">
        <v>3</v>
      </c>
      <c r="K5">
        <v>3</v>
      </c>
      <c r="L5">
        <v>3</v>
      </c>
      <c r="M5">
        <v>3</v>
      </c>
      <c r="N5">
        <v>2</v>
      </c>
      <c r="O5">
        <v>2</v>
      </c>
      <c r="P5">
        <v>2</v>
      </c>
      <c r="Q5">
        <v>3</v>
      </c>
      <c r="R5">
        <v>3</v>
      </c>
      <c r="S5">
        <v>3</v>
      </c>
      <c r="T5">
        <v>3</v>
      </c>
      <c r="U5">
        <v>3</v>
      </c>
      <c r="V5">
        <v>3</v>
      </c>
      <c r="W5">
        <v>3</v>
      </c>
      <c r="X5">
        <v>3</v>
      </c>
      <c r="Y5">
        <v>3</v>
      </c>
      <c r="Z5">
        <v>2</v>
      </c>
      <c r="AA5">
        <f>AVERAGE(G5:Z5)</f>
        <v>2.8</v>
      </c>
      <c r="AB5">
        <f>_xlfn.STDEV.S(G5:Z5)</f>
        <v>0.52314836378059637</v>
      </c>
      <c r="AC5">
        <f>MEDIAN(G5:Z5)</f>
        <v>3</v>
      </c>
      <c r="AD5">
        <f>_xlfn.MODE.SNGL(G5:Z5)</f>
        <v>3</v>
      </c>
      <c r="AE5">
        <f>SKEW(G5:Z5)</f>
        <v>-0.29407748259855943</v>
      </c>
      <c r="AF5">
        <f t="shared" si="1"/>
        <v>0.45741965425223174</v>
      </c>
    </row>
    <row r="6" spans="1:32" x14ac:dyDescent="0.35">
      <c r="A6" s="5"/>
      <c r="B6" s="1"/>
      <c r="C6" s="1"/>
      <c r="D6" s="5"/>
      <c r="E6" s="7"/>
      <c r="F6" s="2" t="s">
        <v>48</v>
      </c>
      <c r="G6">
        <f>G5*$E$5</f>
        <v>5</v>
      </c>
      <c r="H6">
        <f t="shared" ref="H6:Z6" si="2">H5*$E$5</f>
        <v>7.5</v>
      </c>
      <c r="I6">
        <f t="shared" si="2"/>
        <v>10</v>
      </c>
      <c r="J6">
        <f t="shared" si="2"/>
        <v>7.5</v>
      </c>
      <c r="K6">
        <f t="shared" si="2"/>
        <v>7.5</v>
      </c>
      <c r="L6">
        <f t="shared" si="2"/>
        <v>7.5</v>
      </c>
      <c r="M6">
        <f t="shared" si="2"/>
        <v>7.5</v>
      </c>
      <c r="N6">
        <f t="shared" si="2"/>
        <v>5</v>
      </c>
      <c r="O6">
        <f t="shared" si="2"/>
        <v>5</v>
      </c>
      <c r="P6">
        <f t="shared" si="2"/>
        <v>5</v>
      </c>
      <c r="Q6">
        <f t="shared" si="2"/>
        <v>7.5</v>
      </c>
      <c r="R6">
        <f t="shared" si="2"/>
        <v>7.5</v>
      </c>
      <c r="S6">
        <f t="shared" si="2"/>
        <v>7.5</v>
      </c>
      <c r="T6">
        <f t="shared" si="2"/>
        <v>7.5</v>
      </c>
      <c r="U6">
        <f t="shared" si="2"/>
        <v>7.5</v>
      </c>
      <c r="V6">
        <f t="shared" si="2"/>
        <v>7.5</v>
      </c>
      <c r="W6">
        <f t="shared" si="2"/>
        <v>7.5</v>
      </c>
      <c r="X6">
        <f t="shared" si="2"/>
        <v>7.5</v>
      </c>
      <c r="Y6">
        <f t="shared" si="2"/>
        <v>7.5</v>
      </c>
      <c r="Z6">
        <f t="shared" si="2"/>
        <v>5</v>
      </c>
      <c r="AA6">
        <f>AVERAGE(G6:Z6)</f>
        <v>7</v>
      </c>
      <c r="AB6">
        <f>_xlfn.STDEV.S(G6:Z6)</f>
        <v>1.3078709094514924</v>
      </c>
      <c r="AC6">
        <f>MEDIAN(G6:Z6)</f>
        <v>7.5</v>
      </c>
      <c r="AD6">
        <f>_xlfn.MODE.SNGL(G6:Z6)</f>
        <v>7.5</v>
      </c>
      <c r="AE6">
        <f>SKEW(G6:Z6)</f>
        <v>-0.29407748259856026</v>
      </c>
      <c r="AF6">
        <f t="shared" si="1"/>
        <v>0.4574196542522273</v>
      </c>
    </row>
    <row r="7" spans="1:32" ht="101.5" x14ac:dyDescent="0.35">
      <c r="A7" s="5" t="s">
        <v>24</v>
      </c>
      <c r="B7" s="1" t="s">
        <v>25</v>
      </c>
      <c r="C7" s="1" t="s">
        <v>23</v>
      </c>
      <c r="D7" s="5" t="s">
        <v>27</v>
      </c>
      <c r="E7" s="7">
        <f>10/1</f>
        <v>10</v>
      </c>
      <c r="F7" s="2" t="s">
        <v>28</v>
      </c>
      <c r="G7">
        <v>1</v>
      </c>
      <c r="H7">
        <v>0</v>
      </c>
      <c r="I7">
        <v>0</v>
      </c>
      <c r="J7">
        <v>1</v>
      </c>
      <c r="K7">
        <v>0</v>
      </c>
      <c r="L7">
        <v>1</v>
      </c>
      <c r="M7">
        <v>0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f>AVERAGE(G7:Z7)</f>
        <v>0.8</v>
      </c>
      <c r="AB7">
        <f>_xlfn.STDEV.S(G7:Z7)</f>
        <v>0.41039134083406159</v>
      </c>
      <c r="AC7">
        <f>MEDIAN(G7:Z7)</f>
        <v>1</v>
      </c>
      <c r="AD7">
        <f>_xlfn.MODE.SNGL(G7:Z7)</f>
        <v>1</v>
      </c>
      <c r="AE7">
        <f>SKEW(G7:Z7)</f>
        <v>-1.6244657241348264</v>
      </c>
      <c r="AF7">
        <f>KURT(G7:Z7)</f>
        <v>0.69852941176470651</v>
      </c>
    </row>
    <row r="8" spans="1:32" x14ac:dyDescent="0.35">
      <c r="A8" s="5"/>
      <c r="B8" s="1"/>
      <c r="C8" s="1"/>
      <c r="D8" s="5"/>
      <c r="E8" s="7"/>
      <c r="F8" s="2" t="s">
        <v>48</v>
      </c>
      <c r="G8">
        <f>G7*$E$7</f>
        <v>10</v>
      </c>
      <c r="H8">
        <f t="shared" ref="H8:Z8" si="3">H7*$E$7</f>
        <v>0</v>
      </c>
      <c r="I8">
        <f t="shared" si="3"/>
        <v>0</v>
      </c>
      <c r="J8">
        <f t="shared" si="3"/>
        <v>10</v>
      </c>
      <c r="K8">
        <f t="shared" si="3"/>
        <v>0</v>
      </c>
      <c r="L8">
        <f t="shared" si="3"/>
        <v>10</v>
      </c>
      <c r="M8">
        <f t="shared" si="3"/>
        <v>0</v>
      </c>
      <c r="N8">
        <f t="shared" si="3"/>
        <v>10</v>
      </c>
      <c r="O8">
        <f t="shared" si="3"/>
        <v>10</v>
      </c>
      <c r="P8">
        <f t="shared" si="3"/>
        <v>10</v>
      </c>
      <c r="Q8">
        <f t="shared" si="3"/>
        <v>10</v>
      </c>
      <c r="R8">
        <f t="shared" si="3"/>
        <v>10</v>
      </c>
      <c r="S8">
        <f t="shared" si="3"/>
        <v>10</v>
      </c>
      <c r="T8">
        <f t="shared" si="3"/>
        <v>10</v>
      </c>
      <c r="U8">
        <f t="shared" si="3"/>
        <v>10</v>
      </c>
      <c r="V8">
        <f t="shared" si="3"/>
        <v>10</v>
      </c>
      <c r="W8">
        <f t="shared" si="3"/>
        <v>10</v>
      </c>
      <c r="X8">
        <f t="shared" si="3"/>
        <v>10</v>
      </c>
      <c r="Y8">
        <f t="shared" si="3"/>
        <v>10</v>
      </c>
      <c r="Z8">
        <f t="shared" si="3"/>
        <v>10</v>
      </c>
      <c r="AA8">
        <f>AVERAGE(G8:Z8)</f>
        <v>8</v>
      </c>
      <c r="AB8">
        <f>_xlfn.STDEV.S(G8:Z8)</f>
        <v>4.1039134083406159</v>
      </c>
      <c r="AC8">
        <f>MEDIAN(G8:Z8)</f>
        <v>10</v>
      </c>
      <c r="AD8">
        <f>_xlfn.MODE.SNGL(G8:Z8)</f>
        <v>10</v>
      </c>
      <c r="AE8">
        <f>SKEW(G8:Z8)</f>
        <v>-1.6244657241348273</v>
      </c>
      <c r="AF8">
        <f>KURT(G8:Z8)</f>
        <v>0.69852941176471006</v>
      </c>
    </row>
  </sheetData>
  <mergeCells count="12">
    <mergeCell ref="A7:A8"/>
    <mergeCell ref="B7:B8"/>
    <mergeCell ref="C7:C8"/>
    <mergeCell ref="D7:D8"/>
    <mergeCell ref="E7:E8"/>
    <mergeCell ref="A1:G1"/>
    <mergeCell ref="G2:Z2"/>
    <mergeCell ref="A5:A6"/>
    <mergeCell ref="B5:B6"/>
    <mergeCell ref="C5:C6"/>
    <mergeCell ref="D5:D6"/>
    <mergeCell ref="E5:E6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3AF22-409C-4A18-88FA-720516C0C995}">
  <dimension ref="A1:H8"/>
  <sheetViews>
    <sheetView tabSelected="1" topLeftCell="A8" workbookViewId="0">
      <selection sqref="A1:H8"/>
    </sheetView>
  </sheetViews>
  <sheetFormatPr baseColWidth="10" defaultRowHeight="14.5" x14ac:dyDescent="0.35"/>
  <sheetData>
    <row r="1" spans="1:8" ht="93" thickBot="1" x14ac:dyDescent="0.5">
      <c r="A1" s="8" t="s">
        <v>1</v>
      </c>
      <c r="B1" s="8" t="s">
        <v>3</v>
      </c>
      <c r="C1" s="8" t="s">
        <v>49</v>
      </c>
      <c r="D1" s="8" t="s">
        <v>10</v>
      </c>
      <c r="E1" s="8" t="s">
        <v>11</v>
      </c>
      <c r="F1" s="8" t="s">
        <v>12</v>
      </c>
      <c r="G1" s="8" t="s">
        <v>26</v>
      </c>
      <c r="H1" s="8" t="s">
        <v>44</v>
      </c>
    </row>
    <row r="2" spans="1:8" ht="241" thickBot="1" x14ac:dyDescent="0.5">
      <c r="A2" s="8" t="s">
        <v>50</v>
      </c>
      <c r="B2" s="8" t="s">
        <v>51</v>
      </c>
      <c r="C2" s="8">
        <v>5.2</v>
      </c>
      <c r="D2" s="8">
        <v>2.2599999999999998</v>
      </c>
      <c r="E2" s="8">
        <v>5</v>
      </c>
      <c r="F2" s="8">
        <v>5</v>
      </c>
      <c r="G2" s="8">
        <v>0.15</v>
      </c>
      <c r="H2" s="8">
        <v>-0.28000000000000003</v>
      </c>
    </row>
    <row r="3" spans="1:8" x14ac:dyDescent="0.35">
      <c r="A3" s="11" t="s">
        <v>52</v>
      </c>
      <c r="B3" s="9"/>
      <c r="C3" s="11">
        <v>4.5</v>
      </c>
      <c r="D3" s="11">
        <v>1.91</v>
      </c>
      <c r="E3" s="11">
        <v>5</v>
      </c>
      <c r="F3" s="11">
        <v>5</v>
      </c>
      <c r="G3" s="11">
        <v>-0.71</v>
      </c>
      <c r="H3" s="11">
        <v>0.89</v>
      </c>
    </row>
    <row r="4" spans="1:8" ht="241" thickBot="1" x14ac:dyDescent="0.5">
      <c r="A4" s="12"/>
      <c r="B4" s="10" t="s">
        <v>53</v>
      </c>
      <c r="C4" s="12"/>
      <c r="D4" s="12"/>
      <c r="E4" s="12"/>
      <c r="F4" s="12"/>
      <c r="G4" s="12"/>
      <c r="H4" s="12"/>
    </row>
    <row r="5" spans="1:8" x14ac:dyDescent="0.35">
      <c r="A5" s="11" t="s">
        <v>54</v>
      </c>
      <c r="B5" s="9"/>
      <c r="C5" s="11">
        <v>7</v>
      </c>
      <c r="D5" s="11">
        <v>1.31</v>
      </c>
      <c r="E5" s="11">
        <v>7.5</v>
      </c>
      <c r="F5" s="11">
        <v>7.5</v>
      </c>
      <c r="G5" s="11">
        <v>-0.28999999999999998</v>
      </c>
      <c r="H5" s="11">
        <v>0.46</v>
      </c>
    </row>
    <row r="6" spans="1:8" ht="148.5" thickBot="1" x14ac:dyDescent="0.5">
      <c r="A6" s="12"/>
      <c r="B6" s="10" t="s">
        <v>55</v>
      </c>
      <c r="C6" s="12"/>
      <c r="D6" s="12"/>
      <c r="E6" s="12"/>
      <c r="F6" s="12"/>
      <c r="G6" s="12"/>
      <c r="H6" s="12"/>
    </row>
    <row r="7" spans="1:8" x14ac:dyDescent="0.35">
      <c r="A7" s="11" t="s">
        <v>56</v>
      </c>
      <c r="B7" s="9"/>
      <c r="C7" s="11">
        <v>8</v>
      </c>
      <c r="D7" s="11">
        <v>4.0999999999999996</v>
      </c>
      <c r="E7" s="11">
        <v>10</v>
      </c>
      <c r="F7" s="11">
        <v>10</v>
      </c>
      <c r="G7" s="11">
        <v>-1.6</v>
      </c>
      <c r="H7" s="11">
        <v>0.7</v>
      </c>
    </row>
    <row r="8" spans="1:8" ht="204" thickBot="1" x14ac:dyDescent="0.5">
      <c r="A8" s="12"/>
      <c r="B8" s="10" t="s">
        <v>57</v>
      </c>
      <c r="C8" s="12"/>
      <c r="D8" s="12"/>
      <c r="E8" s="12"/>
      <c r="F8" s="12"/>
      <c r="G8" s="12"/>
      <c r="H8" s="12"/>
    </row>
  </sheetData>
  <mergeCells count="21">
    <mergeCell ref="H7:H8"/>
    <mergeCell ref="A7:A8"/>
    <mergeCell ref="C7:C8"/>
    <mergeCell ref="D7:D8"/>
    <mergeCell ref="E7:E8"/>
    <mergeCell ref="F7:F8"/>
    <mergeCell ref="G7:G8"/>
    <mergeCell ref="H3:H4"/>
    <mergeCell ref="A5:A6"/>
    <mergeCell ref="C5:C6"/>
    <mergeCell ref="D5:D6"/>
    <mergeCell ref="E5:E6"/>
    <mergeCell ref="F5:F6"/>
    <mergeCell ref="G5:G6"/>
    <mergeCell ref="H5:H6"/>
    <mergeCell ref="A3:A4"/>
    <mergeCell ref="C3:C4"/>
    <mergeCell ref="D3:D4"/>
    <mergeCell ref="E3:E4"/>
    <mergeCell ref="F3:F4"/>
    <mergeCell ref="G3:G4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26F21-622F-47D8-9FC4-BE04E50E0B7D}">
  <dimension ref="A1:F8"/>
  <sheetViews>
    <sheetView zoomScale="85" zoomScaleNormal="85" workbookViewId="0">
      <selection activeCell="D3" sqref="D3"/>
    </sheetView>
  </sheetViews>
  <sheetFormatPr baseColWidth="10" defaultRowHeight="14.5" x14ac:dyDescent="0.35"/>
  <cols>
    <col min="1" max="1" width="10.90625" style="3"/>
    <col min="2" max="2" width="35.81640625" customWidth="1"/>
    <col min="5" max="5" width="16" customWidth="1"/>
  </cols>
  <sheetData>
    <row r="1" spans="1:6" x14ac:dyDescent="0.35">
      <c r="A1" s="3" t="s">
        <v>43</v>
      </c>
    </row>
    <row r="2" spans="1:6" ht="29" x14ac:dyDescent="0.35">
      <c r="A2" s="3" t="s">
        <v>2</v>
      </c>
      <c r="B2" s="2" t="s">
        <v>1</v>
      </c>
      <c r="C2" s="2" t="s">
        <v>21</v>
      </c>
      <c r="D2" s="4" t="s">
        <v>29</v>
      </c>
      <c r="E2" s="2" t="s">
        <v>37</v>
      </c>
      <c r="F2" t="s">
        <v>36</v>
      </c>
    </row>
    <row r="3" spans="1:6" ht="58" x14ac:dyDescent="0.35">
      <c r="A3" s="3" t="s">
        <v>15</v>
      </c>
      <c r="B3" t="s">
        <v>30</v>
      </c>
      <c r="C3">
        <f>D3/3</f>
        <v>8.6666666666666661</v>
      </c>
      <c r="D3">
        <f>20+4+2</f>
        <v>26</v>
      </c>
      <c r="E3" s="2" t="s">
        <v>41</v>
      </c>
      <c r="F3">
        <v>0</v>
      </c>
    </row>
    <row r="4" spans="1:6" ht="87" x14ac:dyDescent="0.35">
      <c r="A4" s="5" t="s">
        <v>31</v>
      </c>
      <c r="B4" s="6" t="s">
        <v>42</v>
      </c>
      <c r="C4">
        <f>D4/2</f>
        <v>1</v>
      </c>
      <c r="D4">
        <f>2</f>
        <v>2</v>
      </c>
      <c r="E4" s="2" t="s">
        <v>46</v>
      </c>
      <c r="F4">
        <v>1</v>
      </c>
    </row>
    <row r="5" spans="1:6" ht="58" x14ac:dyDescent="0.35">
      <c r="A5" s="5"/>
      <c r="B5" s="6"/>
      <c r="C5" s="1">
        <f>D5/3</f>
        <v>8.6666666666666661</v>
      </c>
      <c r="D5" s="1">
        <f t="shared" ref="D5:D8" si="0">20+4+2</f>
        <v>26</v>
      </c>
      <c r="E5" s="2" t="s">
        <v>39</v>
      </c>
      <c r="F5">
        <f>9+2+3</f>
        <v>14</v>
      </c>
    </row>
    <row r="6" spans="1:6" ht="87" x14ac:dyDescent="0.35">
      <c r="A6" s="5"/>
      <c r="B6" s="6"/>
      <c r="C6" s="1"/>
      <c r="D6" s="1"/>
      <c r="E6" s="2" t="s">
        <v>45</v>
      </c>
      <c r="F6">
        <f>11+3+2</f>
        <v>16</v>
      </c>
    </row>
    <row r="7" spans="1:6" ht="43.5" x14ac:dyDescent="0.35">
      <c r="A7" s="3" t="s">
        <v>32</v>
      </c>
      <c r="B7" t="s">
        <v>33</v>
      </c>
      <c r="C7">
        <f t="shared" ref="C7:C8" si="1">D7/3</f>
        <v>8.6666666666666661</v>
      </c>
      <c r="D7">
        <f t="shared" si="0"/>
        <v>26</v>
      </c>
      <c r="E7" s="2" t="s">
        <v>38</v>
      </c>
      <c r="F7">
        <f>6+0+0</f>
        <v>6</v>
      </c>
    </row>
    <row r="8" spans="1:6" ht="58" x14ac:dyDescent="0.35">
      <c r="A8" s="3" t="s">
        <v>34</v>
      </c>
      <c r="B8" s="2" t="s">
        <v>35</v>
      </c>
      <c r="C8">
        <f t="shared" si="1"/>
        <v>8.6666666666666661</v>
      </c>
      <c r="D8">
        <f t="shared" si="0"/>
        <v>26</v>
      </c>
      <c r="E8" s="2" t="s">
        <v>40</v>
      </c>
      <c r="F8">
        <v>0</v>
      </c>
    </row>
  </sheetData>
  <mergeCells count="4">
    <mergeCell ref="A4:A6"/>
    <mergeCell ref="B4:B6"/>
    <mergeCell ref="D5:D6"/>
    <mergeCell ref="C5:C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ÜbersichtAnforderungenQ1</vt:lpstr>
      <vt:lpstr>Verkürzte DarstellungQ1</vt:lpstr>
      <vt:lpstr>MehrwertDetails</vt:lpstr>
    </vt:vector>
  </TitlesOfParts>
  <Company>TU Darmstadt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Florian Schmitt</dc:creator>
  <cp:lastModifiedBy>Florian Schmitt</cp:lastModifiedBy>
  <dcterms:created xsi:type="dcterms:W3CDTF">2025-01-07T09:27:26Z</dcterms:created>
  <dcterms:modified xsi:type="dcterms:W3CDTF">2025-01-07T19:56:05Z</dcterms:modified>
</cp:coreProperties>
</file>